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ТН и субс" sheetId="2" r:id="rId1"/>
    <sheet name="Лист1" sheetId="1" r:id="rId2"/>
  </sheets>
  <definedNames>
    <definedName name="_xlnm.Print_Titles" localSheetId="0">'ТН и субс'!$7:$8</definedName>
    <definedName name="_xlnm.Print_Area" localSheetId="0">'ТН и субс'!$A$1:$M$57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K10" i="2"/>
  <c r="L10" i="2" s="1"/>
  <c r="J11" i="2"/>
  <c r="K11" i="2"/>
  <c r="L11" i="2"/>
  <c r="J12" i="2"/>
  <c r="K12" i="2"/>
  <c r="L12" i="2" s="1"/>
  <c r="J13" i="2"/>
  <c r="K13" i="2"/>
  <c r="L13" i="2"/>
  <c r="J14" i="2"/>
  <c r="K14" i="2"/>
  <c r="L14" i="2" s="1"/>
  <c r="J15" i="2"/>
  <c r="K15" i="2"/>
  <c r="L15" i="2"/>
  <c r="J16" i="2"/>
  <c r="K16" i="2"/>
  <c r="L16" i="2" s="1"/>
  <c r="J17" i="2"/>
  <c r="K17" i="2"/>
  <c r="L17" i="2"/>
  <c r="J18" i="2"/>
  <c r="K18" i="2"/>
  <c r="L18" i="2" s="1"/>
  <c r="J19" i="2"/>
  <c r="K19" i="2"/>
  <c r="L19" i="2"/>
  <c r="J20" i="2"/>
  <c r="K20" i="2"/>
  <c r="L20" i="2" s="1"/>
  <c r="J21" i="2"/>
  <c r="K21" i="2"/>
  <c r="L21" i="2"/>
  <c r="J22" i="2"/>
  <c r="K22" i="2"/>
  <c r="L22" i="2" s="1"/>
  <c r="J23" i="2"/>
  <c r="K23" i="2"/>
  <c r="L23" i="2"/>
  <c r="J24" i="2"/>
  <c r="K24" i="2"/>
  <c r="L24" i="2" s="1"/>
  <c r="J25" i="2"/>
  <c r="K25" i="2"/>
  <c r="L25" i="2"/>
  <c r="J26" i="2"/>
  <c r="K26" i="2"/>
  <c r="L26" i="2" s="1"/>
  <c r="J27" i="2"/>
  <c r="K27" i="2"/>
  <c r="L27" i="2"/>
  <c r="J28" i="2"/>
  <c r="K28" i="2"/>
  <c r="L28" i="2" s="1"/>
  <c r="J29" i="2"/>
  <c r="K29" i="2"/>
  <c r="L29" i="2"/>
  <c r="J30" i="2"/>
  <c r="K30" i="2"/>
  <c r="L30" i="2" s="1"/>
  <c r="J31" i="2"/>
  <c r="K31" i="2"/>
  <c r="L31" i="2"/>
  <c r="J32" i="2"/>
  <c r="K32" i="2"/>
  <c r="L32" i="2" s="1"/>
  <c r="J33" i="2"/>
  <c r="K33" i="2"/>
  <c r="L33" i="2"/>
  <c r="J34" i="2"/>
  <c r="K34" i="2"/>
  <c r="L34" i="2" s="1"/>
  <c r="J35" i="2"/>
  <c r="K35" i="2"/>
  <c r="L35" i="2"/>
  <c r="J36" i="2"/>
  <c r="K36" i="2"/>
  <c r="L36" i="2" s="1"/>
  <c r="J37" i="2"/>
  <c r="K37" i="2"/>
  <c r="L37" i="2"/>
  <c r="J38" i="2"/>
  <c r="K38" i="2"/>
  <c r="L38" i="2" s="1"/>
  <c r="J39" i="2"/>
  <c r="K39" i="2"/>
  <c r="L39" i="2"/>
  <c r="F40" i="2"/>
  <c r="J40" i="2"/>
  <c r="K40" i="2"/>
  <c r="L40" i="2"/>
  <c r="F41" i="2"/>
  <c r="J41" i="2"/>
  <c r="K41" i="2"/>
  <c r="L41" i="2"/>
  <c r="F42" i="2"/>
  <c r="H42" i="2"/>
  <c r="J42" i="2" s="1"/>
  <c r="F43" i="2"/>
  <c r="F45" i="2" s="1"/>
  <c r="J43" i="2"/>
  <c r="K43" i="2"/>
  <c r="L43" i="2" s="1"/>
  <c r="F44" i="2"/>
  <c r="L44" i="2" s="1"/>
  <c r="H44" i="2"/>
  <c r="J44" i="2"/>
  <c r="K44" i="2"/>
  <c r="B45" i="2"/>
  <c r="C45" i="2"/>
  <c r="D45" i="2"/>
  <c r="E45" i="2"/>
  <c r="G45" i="2"/>
  <c r="I45" i="2"/>
  <c r="H45" i="2" l="1"/>
  <c r="J45" i="2" s="1"/>
  <c r="K42" i="2"/>
  <c r="K45" i="2" l="1"/>
  <c r="L42" i="2"/>
  <c r="L45" i="2" s="1"/>
</calcChain>
</file>

<file path=xl/sharedStrings.xml><?xml version="1.0" encoding="utf-8"?>
<sst xmlns="http://schemas.openxmlformats.org/spreadsheetml/2006/main" count="65" uniqueCount="62">
  <si>
    <t>_____________________________________</t>
  </si>
  <si>
    <t xml:space="preserve"> Федеральной службы государственной статистики по Новосибирской области</t>
  </si>
  <si>
    <t>*** Нормативная часть субсидии, направляемая на дорожную деятельность, планируется исходя из данных о протяженности сети автодорог местного значения Новосибирской области, предоставляемых территориальным органом</t>
  </si>
  <si>
    <t>* Превышение суммы транспортного налога над нормативной частью субсидии урегулировано за счет уменьшения программной части субсидии</t>
  </si>
  <si>
    <t>ИТОГО</t>
  </si>
  <si>
    <t>г. Новосибирск</t>
  </si>
  <si>
    <t>*</t>
  </si>
  <si>
    <t>г. Обь</t>
  </si>
  <si>
    <t>р.п. Кольцово</t>
  </si>
  <si>
    <t>г. Искитим</t>
  </si>
  <si>
    <t>г. Бердск</t>
  </si>
  <si>
    <t>Чулымский район</t>
  </si>
  <si>
    <t>Чистоозёрный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</si>
  <si>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</si>
  <si>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</si>
  <si>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</si>
  <si>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</si>
  <si>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</si>
  <si>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</si>
  <si>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</si>
  <si>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</si>
  <si>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</si>
  <si>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</si>
  <si>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</si>
  <si>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</si>
  <si>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</si>
  <si>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</si>
  <si>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</si>
  <si>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Краснозёрский район</t>
  </si>
  <si>
    <t>Кочковский район</t>
  </si>
  <si>
    <t>Коченёвский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</si>
  <si>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</si>
  <si>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</si>
  <si>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</si>
  <si>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</si>
  <si>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</si>
  <si>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</si>
  <si>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</si>
  <si>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</si>
  <si>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</si>
  <si>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</si>
  <si>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13=12+4+7</t>
  </si>
  <si>
    <t>12=9-10</t>
  </si>
  <si>
    <t>11=10/9</t>
  </si>
  <si>
    <t>9=5+8</t>
  </si>
  <si>
    <t>% замещения нормативной части субсидии нормативом отчислений по транспортному налогу</t>
  </si>
  <si>
    <t>сумма транспортного налога, переданного в МБ</t>
  </si>
  <si>
    <t xml:space="preserve">Нормативная часть***
</t>
  </si>
  <si>
    <t>программная часть**</t>
  </si>
  <si>
    <t>всего</t>
  </si>
  <si>
    <t>район</t>
  </si>
  <si>
    <t>Расчетный объем субсидии на 2019 год после передачи нормативов по транспортному налогу</t>
  </si>
  <si>
    <t>Остаток передаваемой нормативной части 
субсидии</t>
  </si>
  <si>
    <t>Расчет, исходя из норматива 20 % по ГО и 45% по МР</t>
  </si>
  <si>
    <t>Нормативная часть 
ВСЕГО</t>
  </si>
  <si>
    <t>Субсидия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целях реализации регионального проекта "Дорожная сеть (Новосибирская область)"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2019 год</t>
  </si>
  <si>
    <t>Субсидия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2019 год</t>
  </si>
  <si>
    <t>тыс.рублей</t>
  </si>
  <si>
    <t>Информация по транспортному налогу и субсидиям на дорожную деятельность</t>
  </si>
  <si>
    <t xml:space="preserve"> к финансово-экономическому обоснованию к проекту закона Новосибирской области «О внесении изменений в отдельные законы Новосибирской области»</t>
  </si>
  <si>
    <t>Приложение № 4</t>
  </si>
  <si>
    <t>** Программная часть субсидии планируется на ремонты, реконструкцию, строительство социально значимых объектов дорожной инфраструктуры на территории муниципальных районов и городских округов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</si>
</sst>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_-* #,##0.0\ _₽_-;\-* #,##0.0\ _₽_-;_-* &quot;-&quot;?\ _₽_-;_-@_-"/>
    <numFmt numFmtId="166" formatCode="0.0%"/>
    <numFmt numFmtId="167" formatCode="#,##0.0;[Red]\-#,##0.0;0.0"/>
    <numFmt numFmtId="168" formatCode="_-* #,##0.00_р_._-;\-* #,##0.00_р_._-;_-* &quot;-&quot;??_р_._-;_-@_-"/>
    <numFmt numFmtId="169" formatCode="_-* #,##0.0_р_._-;\-* #,##0.0_р_._-;_-* &quot;-&quot;??_р_._-;_-@_-"/>
    <numFmt numFmtId="170" formatCode="_-* #,##0.0\ _₽_-;\-* #,##0.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168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vertical="center"/>
    </xf>
    <xf numFmtId="164" fontId="4" fillId="0" borderId="1" xfId="1" applyNumberFormat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/>
    <xf numFmtId="167" fontId="8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9" fontId="9" fillId="0" borderId="1" xfId="3" applyNumberFormat="1" applyFont="1" applyFill="1" applyBorder="1"/>
    <xf numFmtId="170" fontId="3" fillId="0" borderId="1" xfId="3" applyNumberFormat="1" applyFont="1" applyFill="1" applyBorder="1" applyAlignment="1">
      <alignment horizontal="center" vertical="center" wrapText="1"/>
    </xf>
    <xf numFmtId="167" fontId="9" fillId="0" borderId="2" xfId="2" applyNumberFormat="1" applyFont="1" applyFill="1" applyBorder="1" applyAlignment="1" applyProtection="1">
      <protection hidden="1"/>
    </xf>
    <xf numFmtId="0" fontId="3" fillId="0" borderId="1" xfId="1" applyFont="1" applyFill="1" applyBorder="1" applyAlignment="1">
      <alignment horizontal="center" vertical="center" wrapText="1"/>
    </xf>
    <xf numFmtId="167" fontId="9" fillId="0" borderId="1" xfId="2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13" fillId="0" borderId="0" xfId="1" applyFont="1" applyFill="1" applyAlignment="1">
      <alignment horizontal="center" vertical="center"/>
    </xf>
    <xf numFmtId="0" fontId="12" fillId="0" borderId="5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N54"/>
  <sheetViews>
    <sheetView tabSelected="1" view="pageBreakPreview" topLeftCell="A13" zoomScale="80" zoomScaleNormal="70" zoomScaleSheetLayoutView="80" workbookViewId="0">
      <selection activeCell="A49" sqref="A49"/>
    </sheetView>
  </sheetViews>
  <sheetFormatPr defaultColWidth="8.85546875" defaultRowHeight="15" x14ac:dyDescent="0.25"/>
  <cols>
    <col min="1" max="1" width="30.28515625" style="1" customWidth="1"/>
    <col min="2" max="2" width="19.5703125" style="1" customWidth="1"/>
    <col min="3" max="3" width="18.7109375" style="1" customWidth="1"/>
    <col min="4" max="4" width="20.140625" style="1" customWidth="1"/>
    <col min="5" max="5" width="22.7109375" style="1" customWidth="1"/>
    <col min="6" max="6" width="19.140625" style="1" customWidth="1"/>
    <col min="7" max="7" width="19.42578125" style="1" customWidth="1"/>
    <col min="8" max="8" width="17.7109375" style="1" customWidth="1"/>
    <col min="9" max="9" width="16.140625" style="2" customWidth="1"/>
    <col min="10" max="10" width="15" style="1" customWidth="1"/>
    <col min="11" max="11" width="18.28515625" style="1" customWidth="1"/>
    <col min="12" max="12" width="15.5703125" style="1" customWidth="1"/>
    <col min="13" max="13" width="2.85546875" style="1" customWidth="1"/>
    <col min="14" max="14" width="14.28515625" style="1" customWidth="1"/>
    <col min="15" max="16384" width="8.85546875" style="1"/>
  </cols>
  <sheetData>
    <row r="1" spans="1:14" ht="15.75" x14ac:dyDescent="0.25">
      <c r="J1" s="28"/>
      <c r="L1" s="37" t="s">
        <v>60</v>
      </c>
    </row>
    <row r="2" spans="1:14" ht="74.25" customHeight="1" x14ac:dyDescent="0.25">
      <c r="K2" s="40" t="s">
        <v>59</v>
      </c>
      <c r="L2" s="40"/>
    </row>
    <row r="4" spans="1:14" ht="18.75" x14ac:dyDescent="0.25">
      <c r="A4" s="41" t="s">
        <v>58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4" ht="18.75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4" x14ac:dyDescent="0.25">
      <c r="L6" s="35" t="s">
        <v>57</v>
      </c>
    </row>
    <row r="7" spans="1:14" ht="162.75" customHeight="1" x14ac:dyDescent="0.25">
      <c r="A7" s="34"/>
      <c r="B7" s="42" t="s">
        <v>56</v>
      </c>
      <c r="C7" s="43"/>
      <c r="D7" s="43"/>
      <c r="E7" s="44" t="s">
        <v>55</v>
      </c>
      <c r="F7" s="44"/>
      <c r="G7" s="44"/>
      <c r="H7" s="45" t="s">
        <v>54</v>
      </c>
      <c r="I7" s="47" t="s">
        <v>53</v>
      </c>
      <c r="J7" s="47"/>
      <c r="K7" s="39" t="s">
        <v>52</v>
      </c>
      <c r="L7" s="39" t="s">
        <v>51</v>
      </c>
    </row>
    <row r="8" spans="1:14" s="28" customFormat="1" ht="120" x14ac:dyDescent="0.25">
      <c r="A8" s="33" t="s">
        <v>50</v>
      </c>
      <c r="B8" s="32" t="s">
        <v>49</v>
      </c>
      <c r="C8" s="32" t="s">
        <v>48</v>
      </c>
      <c r="D8" s="31" t="s">
        <v>47</v>
      </c>
      <c r="E8" s="31" t="s">
        <v>49</v>
      </c>
      <c r="F8" s="31" t="s">
        <v>48</v>
      </c>
      <c r="G8" s="31" t="s">
        <v>47</v>
      </c>
      <c r="H8" s="46"/>
      <c r="I8" s="30" t="s">
        <v>46</v>
      </c>
      <c r="J8" s="29" t="s">
        <v>45</v>
      </c>
      <c r="K8" s="39"/>
      <c r="L8" s="39"/>
    </row>
    <row r="9" spans="1:14" s="23" customFormat="1" ht="12.75" x14ac:dyDescent="0.25">
      <c r="A9" s="27">
        <v>1</v>
      </c>
      <c r="B9" s="26">
        <v>3</v>
      </c>
      <c r="C9" s="26">
        <v>4</v>
      </c>
      <c r="D9" s="25">
        <v>5</v>
      </c>
      <c r="E9" s="25">
        <v>6</v>
      </c>
      <c r="F9" s="25">
        <v>7</v>
      </c>
      <c r="G9" s="25">
        <v>8</v>
      </c>
      <c r="H9" s="24" t="s">
        <v>44</v>
      </c>
      <c r="I9" s="24">
        <v>10</v>
      </c>
      <c r="J9" s="24" t="s">
        <v>43</v>
      </c>
      <c r="K9" s="24" t="s">
        <v>42</v>
      </c>
      <c r="L9" s="24" t="s">
        <v>41</v>
      </c>
    </row>
    <row r="10" spans="1:14" ht="15.75" x14ac:dyDescent="0.25">
      <c r="A10" s="19" t="s">
        <v>40</v>
      </c>
      <c r="B10" s="18">
        <v>45328</v>
      </c>
      <c r="C10" s="18">
        <v>26000</v>
      </c>
      <c r="D10" s="17">
        <v>19328</v>
      </c>
      <c r="E10" s="16"/>
      <c r="F10" s="16"/>
      <c r="G10" s="16"/>
      <c r="H10" s="16">
        <v>19328</v>
      </c>
      <c r="I10" s="21">
        <v>3414.6163229449808</v>
      </c>
      <c r="J10" s="14">
        <f t="shared" ref="J10:J45" si="0">I10/H10</f>
        <v>0.1766668213444216</v>
      </c>
      <c r="K10" s="13">
        <f t="shared" ref="K10:K44" si="1">H10-I10</f>
        <v>15913.383677055019</v>
      </c>
      <c r="L10" s="13">
        <f t="shared" ref="L10:L44" si="2">K10+C10+F10</f>
        <v>41913.383677055019</v>
      </c>
      <c r="N10" s="22"/>
    </row>
    <row r="11" spans="1:14" ht="15.75" x14ac:dyDescent="0.25">
      <c r="A11" s="19" t="s">
        <v>39</v>
      </c>
      <c r="B11" s="18">
        <v>58605.2</v>
      </c>
      <c r="C11" s="18">
        <v>25439.599999999999</v>
      </c>
      <c r="D11" s="17">
        <v>33165.599999999999</v>
      </c>
      <c r="E11" s="16"/>
      <c r="F11" s="16"/>
      <c r="G11" s="16"/>
      <c r="H11" s="16">
        <v>33165.599999999999</v>
      </c>
      <c r="I11" s="21">
        <v>9518.4542352554763</v>
      </c>
      <c r="J11" s="14">
        <f t="shared" si="0"/>
        <v>0.28699779998719988</v>
      </c>
      <c r="K11" s="13">
        <f t="shared" si="1"/>
        <v>23647.14576474452</v>
      </c>
      <c r="L11" s="13">
        <f t="shared" si="2"/>
        <v>49086.745764744519</v>
      </c>
    </row>
    <row r="12" spans="1:14" ht="15.75" x14ac:dyDescent="0.25">
      <c r="A12" s="19" t="s">
        <v>38</v>
      </c>
      <c r="B12" s="18">
        <v>57450.5</v>
      </c>
      <c r="C12" s="18">
        <v>7657.4000000000015</v>
      </c>
      <c r="D12" s="17">
        <v>49793.1</v>
      </c>
      <c r="E12" s="16"/>
      <c r="F12" s="16"/>
      <c r="G12" s="16"/>
      <c r="H12" s="16">
        <v>49793.1</v>
      </c>
      <c r="I12" s="21">
        <v>4118.1339778319098</v>
      </c>
      <c r="J12" s="14">
        <f t="shared" si="0"/>
        <v>8.2704912484499057E-2</v>
      </c>
      <c r="K12" s="13">
        <f t="shared" si="1"/>
        <v>45674.96602216809</v>
      </c>
      <c r="L12" s="13">
        <f t="shared" si="2"/>
        <v>53332.366022168091</v>
      </c>
    </row>
    <row r="13" spans="1:14" ht="15.75" x14ac:dyDescent="0.25">
      <c r="A13" s="19" t="s">
        <v>37</v>
      </c>
      <c r="B13" s="18">
        <v>35399.1</v>
      </c>
      <c r="C13" s="18">
        <v>11000</v>
      </c>
      <c r="D13" s="17">
        <v>24399.1</v>
      </c>
      <c r="E13" s="16"/>
      <c r="F13" s="16"/>
      <c r="G13" s="16"/>
      <c r="H13" s="16">
        <v>24399.1</v>
      </c>
      <c r="I13" s="21">
        <v>4169.1691691944934</v>
      </c>
      <c r="J13" s="14">
        <f t="shared" si="0"/>
        <v>0.17087389162692451</v>
      </c>
      <c r="K13" s="13">
        <f t="shared" si="1"/>
        <v>20229.930830805504</v>
      </c>
      <c r="L13" s="13">
        <f t="shared" si="2"/>
        <v>31229.930830805504</v>
      </c>
    </row>
    <row r="14" spans="1:14" ht="15.75" x14ac:dyDescent="0.25">
      <c r="A14" s="19" t="s">
        <v>36</v>
      </c>
      <c r="B14" s="18">
        <v>37374.400000000001</v>
      </c>
      <c r="C14" s="18">
        <v>7460.5</v>
      </c>
      <c r="D14" s="17">
        <v>29913.9</v>
      </c>
      <c r="E14" s="16"/>
      <c r="F14" s="16"/>
      <c r="G14" s="16"/>
      <c r="H14" s="16">
        <v>29913.9</v>
      </c>
      <c r="I14" s="21">
        <v>3138.6176388295416</v>
      </c>
      <c r="J14" s="14">
        <f t="shared" si="0"/>
        <v>0.10492171327809284</v>
      </c>
      <c r="K14" s="13">
        <f t="shared" si="1"/>
        <v>26775.282361170459</v>
      </c>
      <c r="L14" s="13">
        <f t="shared" si="2"/>
        <v>34235.782361170459</v>
      </c>
    </row>
    <row r="15" spans="1:14" ht="15.75" x14ac:dyDescent="0.25">
      <c r="A15" s="19" t="s">
        <v>35</v>
      </c>
      <c r="B15" s="18">
        <v>22845.599999999999</v>
      </c>
      <c r="C15" s="18">
        <v>0</v>
      </c>
      <c r="D15" s="17">
        <v>22845.599999999999</v>
      </c>
      <c r="E15" s="16"/>
      <c r="F15" s="16"/>
      <c r="G15" s="16"/>
      <c r="H15" s="16">
        <v>22845.599999999999</v>
      </c>
      <c r="I15" s="21">
        <v>3289.5926134576362</v>
      </c>
      <c r="J15" s="14">
        <f t="shared" si="0"/>
        <v>0.14399239299723521</v>
      </c>
      <c r="K15" s="13">
        <f t="shared" si="1"/>
        <v>19556.007386542362</v>
      </c>
      <c r="L15" s="13">
        <f t="shared" si="2"/>
        <v>19556.007386542362</v>
      </c>
    </row>
    <row r="16" spans="1:14" ht="15.75" x14ac:dyDescent="0.25">
      <c r="A16" s="19" t="s">
        <v>34</v>
      </c>
      <c r="B16" s="18">
        <v>74362.3</v>
      </c>
      <c r="C16" s="18">
        <v>66313.3</v>
      </c>
      <c r="D16" s="17">
        <v>58049</v>
      </c>
      <c r="E16" s="16"/>
      <c r="F16" s="16"/>
      <c r="G16" s="16"/>
      <c r="H16" s="16">
        <v>58049</v>
      </c>
      <c r="I16" s="21">
        <v>25316.713148801195</v>
      </c>
      <c r="J16" s="14">
        <f t="shared" si="0"/>
        <v>0.43612660250480101</v>
      </c>
      <c r="K16" s="13">
        <f t="shared" si="1"/>
        <v>32732.286851198805</v>
      </c>
      <c r="L16" s="13">
        <f t="shared" si="2"/>
        <v>99045.586851198808</v>
      </c>
    </row>
    <row r="17" spans="1:12" ht="15.75" x14ac:dyDescent="0.25">
      <c r="A17" s="19" t="s">
        <v>33</v>
      </c>
      <c r="B17" s="18">
        <v>35298.5</v>
      </c>
      <c r="C17" s="18">
        <v>0</v>
      </c>
      <c r="D17" s="17">
        <v>35298.5</v>
      </c>
      <c r="E17" s="16"/>
      <c r="F17" s="16"/>
      <c r="G17" s="16"/>
      <c r="H17" s="16">
        <v>35298.5</v>
      </c>
      <c r="I17" s="21">
        <v>11194.399918632851</v>
      </c>
      <c r="J17" s="14">
        <f t="shared" si="0"/>
        <v>0.31713528672982849</v>
      </c>
      <c r="K17" s="13">
        <f t="shared" si="1"/>
        <v>24104.100081367149</v>
      </c>
      <c r="L17" s="13">
        <f t="shared" si="2"/>
        <v>24104.100081367149</v>
      </c>
    </row>
    <row r="18" spans="1:12" ht="15.75" x14ac:dyDescent="0.25">
      <c r="A18" s="19" t="s">
        <v>32</v>
      </c>
      <c r="B18" s="18">
        <v>30954.1</v>
      </c>
      <c r="C18" s="18">
        <v>7661.0999999999985</v>
      </c>
      <c r="D18" s="17">
        <v>23293</v>
      </c>
      <c r="E18" s="16"/>
      <c r="F18" s="16"/>
      <c r="G18" s="16"/>
      <c r="H18" s="16">
        <v>23293</v>
      </c>
      <c r="I18" s="21">
        <v>4719.378006801765</v>
      </c>
      <c r="J18" s="14">
        <f t="shared" si="0"/>
        <v>0.20260928205047718</v>
      </c>
      <c r="K18" s="13">
        <f t="shared" si="1"/>
        <v>18573.621993198234</v>
      </c>
      <c r="L18" s="13">
        <f t="shared" si="2"/>
        <v>26234.721993198233</v>
      </c>
    </row>
    <row r="19" spans="1:12" ht="15.75" x14ac:dyDescent="0.25">
      <c r="A19" s="19" t="s">
        <v>31</v>
      </c>
      <c r="B19" s="18">
        <v>119439.6</v>
      </c>
      <c r="C19" s="18">
        <v>68256.3</v>
      </c>
      <c r="D19" s="17">
        <v>43183.3</v>
      </c>
      <c r="E19" s="16"/>
      <c r="F19" s="16"/>
      <c r="G19" s="16"/>
      <c r="H19" s="16">
        <v>43183.3</v>
      </c>
      <c r="I19" s="21">
        <v>9208.762241145705</v>
      </c>
      <c r="J19" s="14">
        <f t="shared" si="0"/>
        <v>0.21324822885573136</v>
      </c>
      <c r="K19" s="13">
        <f t="shared" si="1"/>
        <v>33974.537758854298</v>
      </c>
      <c r="L19" s="13">
        <f t="shared" si="2"/>
        <v>102230.83775885429</v>
      </c>
    </row>
    <row r="20" spans="1:12" ht="15.75" x14ac:dyDescent="0.25">
      <c r="A20" s="19" t="s">
        <v>30</v>
      </c>
      <c r="B20" s="18">
        <v>43229</v>
      </c>
      <c r="C20" s="18">
        <v>0</v>
      </c>
      <c r="D20" s="17">
        <v>43229</v>
      </c>
      <c r="E20" s="16"/>
      <c r="F20" s="16"/>
      <c r="G20" s="16"/>
      <c r="H20" s="16">
        <v>43229</v>
      </c>
      <c r="I20" s="21">
        <v>9419.8426500220739</v>
      </c>
      <c r="J20" s="14">
        <f t="shared" si="0"/>
        <v>0.21790563394994272</v>
      </c>
      <c r="K20" s="13">
        <f t="shared" si="1"/>
        <v>33809.157349977926</v>
      </c>
      <c r="L20" s="13">
        <f t="shared" si="2"/>
        <v>33809.157349977926</v>
      </c>
    </row>
    <row r="21" spans="1:12" ht="15.75" x14ac:dyDescent="0.25">
      <c r="A21" s="19" t="s">
        <v>29</v>
      </c>
      <c r="B21" s="18">
        <v>41399.1</v>
      </c>
      <c r="C21" s="18">
        <v>18235</v>
      </c>
      <c r="D21" s="17">
        <v>23164.1</v>
      </c>
      <c r="E21" s="16"/>
      <c r="F21" s="16"/>
      <c r="G21" s="16"/>
      <c r="H21" s="16">
        <v>23164.1</v>
      </c>
      <c r="I21" s="21">
        <v>3834.1688660680338</v>
      </c>
      <c r="J21" s="14">
        <f t="shared" si="0"/>
        <v>0.16552203047249986</v>
      </c>
      <c r="K21" s="13">
        <f t="shared" si="1"/>
        <v>19329.931133931965</v>
      </c>
      <c r="L21" s="13">
        <f t="shared" si="2"/>
        <v>37564.931133931968</v>
      </c>
    </row>
    <row r="22" spans="1:12" ht="15.75" x14ac:dyDescent="0.25">
      <c r="A22" s="19" t="s">
        <v>28</v>
      </c>
      <c r="B22" s="18">
        <v>45838.1</v>
      </c>
      <c r="C22" s="18">
        <v>4000</v>
      </c>
      <c r="D22" s="17">
        <v>41838.1</v>
      </c>
      <c r="E22" s="16"/>
      <c r="F22" s="16"/>
      <c r="G22" s="16"/>
      <c r="H22" s="16">
        <v>41838.1</v>
      </c>
      <c r="I22" s="21">
        <v>8258.9466756990332</v>
      </c>
      <c r="J22" s="14">
        <f t="shared" si="0"/>
        <v>0.19740252725862392</v>
      </c>
      <c r="K22" s="13">
        <f t="shared" si="1"/>
        <v>33579.153324300962</v>
      </c>
      <c r="L22" s="13">
        <f t="shared" si="2"/>
        <v>37579.153324300962</v>
      </c>
    </row>
    <row r="23" spans="1:12" ht="15.75" x14ac:dyDescent="0.25">
      <c r="A23" s="19" t="s">
        <v>27</v>
      </c>
      <c r="B23" s="18">
        <v>60544.9</v>
      </c>
      <c r="C23" s="18">
        <v>20000</v>
      </c>
      <c r="D23" s="17">
        <v>40544.9</v>
      </c>
      <c r="E23" s="16"/>
      <c r="F23" s="16"/>
      <c r="G23" s="16"/>
      <c r="H23" s="16">
        <v>40544.9</v>
      </c>
      <c r="I23" s="21">
        <v>16000.453181693127</v>
      </c>
      <c r="J23" s="14">
        <f t="shared" si="0"/>
        <v>0.39463540868748292</v>
      </c>
      <c r="K23" s="13">
        <f t="shared" si="1"/>
        <v>24544.446818306875</v>
      </c>
      <c r="L23" s="13">
        <f t="shared" si="2"/>
        <v>44544.446818306875</v>
      </c>
    </row>
    <row r="24" spans="1:12" ht="15.75" x14ac:dyDescent="0.25">
      <c r="A24" s="19" t="s">
        <v>26</v>
      </c>
      <c r="B24" s="18">
        <v>53129.2</v>
      </c>
      <c r="C24" s="18">
        <v>20189.5</v>
      </c>
      <c r="D24" s="17">
        <v>32939.699999999997</v>
      </c>
      <c r="E24" s="16"/>
      <c r="F24" s="16"/>
      <c r="G24" s="16"/>
      <c r="H24" s="16">
        <v>32939.699999999997</v>
      </c>
      <c r="I24" s="21">
        <v>6966.9102830580096</v>
      </c>
      <c r="J24" s="14">
        <f t="shared" si="0"/>
        <v>0.2115049706906259</v>
      </c>
      <c r="K24" s="13">
        <f t="shared" si="1"/>
        <v>25972.789716941988</v>
      </c>
      <c r="L24" s="13">
        <f t="shared" si="2"/>
        <v>46162.289716941988</v>
      </c>
    </row>
    <row r="25" spans="1:12" ht="15.75" x14ac:dyDescent="0.25">
      <c r="A25" s="19" t="s">
        <v>25</v>
      </c>
      <c r="B25" s="18">
        <v>37909</v>
      </c>
      <c r="C25" s="18">
        <v>12696.5</v>
      </c>
      <c r="D25" s="17">
        <v>25212.5</v>
      </c>
      <c r="E25" s="16"/>
      <c r="F25" s="16"/>
      <c r="G25" s="16"/>
      <c r="H25" s="16">
        <v>25212.5</v>
      </c>
      <c r="I25" s="21">
        <v>2374.9040011156876</v>
      </c>
      <c r="J25" s="14">
        <f t="shared" si="0"/>
        <v>9.4195498309000994E-2</v>
      </c>
      <c r="K25" s="13">
        <f t="shared" si="1"/>
        <v>22837.595998884313</v>
      </c>
      <c r="L25" s="13">
        <f t="shared" si="2"/>
        <v>35534.09599888431</v>
      </c>
    </row>
    <row r="26" spans="1:12" ht="15.75" x14ac:dyDescent="0.25">
      <c r="A26" s="19" t="s">
        <v>24</v>
      </c>
      <c r="B26" s="18">
        <v>32614.400000000001</v>
      </c>
      <c r="C26" s="18">
        <v>0</v>
      </c>
      <c r="D26" s="17">
        <v>32614.400000000001</v>
      </c>
      <c r="E26" s="16"/>
      <c r="F26" s="16"/>
      <c r="G26" s="16"/>
      <c r="H26" s="16">
        <v>32614.400000000001</v>
      </c>
      <c r="I26" s="21">
        <v>7428.8318672455334</v>
      </c>
      <c r="J26" s="14">
        <f t="shared" si="0"/>
        <v>0.22777766468938668</v>
      </c>
      <c r="K26" s="13">
        <f t="shared" si="1"/>
        <v>25185.568132754466</v>
      </c>
      <c r="L26" s="13">
        <f t="shared" si="2"/>
        <v>25185.568132754466</v>
      </c>
    </row>
    <row r="27" spans="1:12" ht="15.75" x14ac:dyDescent="0.25">
      <c r="A27" s="19" t="s">
        <v>23</v>
      </c>
      <c r="B27" s="18">
        <v>39655.199999999997</v>
      </c>
      <c r="C27" s="18">
        <v>314.30000000000291</v>
      </c>
      <c r="D27" s="17">
        <v>39340.9</v>
      </c>
      <c r="E27" s="16"/>
      <c r="F27" s="16"/>
      <c r="G27" s="16"/>
      <c r="H27" s="16">
        <v>39340.9</v>
      </c>
      <c r="I27" s="21">
        <v>10704.358928167019</v>
      </c>
      <c r="J27" s="14">
        <f t="shared" si="0"/>
        <v>0.27209237531848585</v>
      </c>
      <c r="K27" s="13">
        <f t="shared" si="1"/>
        <v>28636.54107183298</v>
      </c>
      <c r="L27" s="13">
        <f t="shared" si="2"/>
        <v>28950.841071832983</v>
      </c>
    </row>
    <row r="28" spans="1:12" ht="15.75" x14ac:dyDescent="0.25">
      <c r="A28" s="19" t="s">
        <v>22</v>
      </c>
      <c r="B28" s="18">
        <v>182847.7</v>
      </c>
      <c r="C28" s="18">
        <v>99370.6</v>
      </c>
      <c r="D28" s="17">
        <v>83477.100000000006</v>
      </c>
      <c r="E28" s="16"/>
      <c r="F28" s="16"/>
      <c r="G28" s="16"/>
      <c r="H28" s="16">
        <v>83477.100000000006</v>
      </c>
      <c r="I28" s="21">
        <v>83237.108353368065</v>
      </c>
      <c r="J28" s="14">
        <f t="shared" si="0"/>
        <v>0.99712506008675506</v>
      </c>
      <c r="K28" s="13">
        <f t="shared" si="1"/>
        <v>239.99164663194097</v>
      </c>
      <c r="L28" s="13">
        <f t="shared" si="2"/>
        <v>99610.591646631947</v>
      </c>
    </row>
    <row r="29" spans="1:12" ht="15.75" x14ac:dyDescent="0.25">
      <c r="A29" s="19" t="s">
        <v>21</v>
      </c>
      <c r="B29" s="18">
        <v>68033.100000000006</v>
      </c>
      <c r="C29" s="18">
        <v>14651.500000000007</v>
      </c>
      <c r="D29" s="17">
        <v>53381.599999999999</v>
      </c>
      <c r="E29" s="16"/>
      <c r="F29" s="16"/>
      <c r="G29" s="16"/>
      <c r="H29" s="16">
        <v>53381.599999999999</v>
      </c>
      <c r="I29" s="21">
        <v>12437.17254955024</v>
      </c>
      <c r="J29" s="14">
        <f t="shared" si="0"/>
        <v>0.23298613285383427</v>
      </c>
      <c r="K29" s="13">
        <f t="shared" si="1"/>
        <v>40944.427450449759</v>
      </c>
      <c r="L29" s="13">
        <f t="shared" si="2"/>
        <v>55595.927450449766</v>
      </c>
    </row>
    <row r="30" spans="1:12" ht="15.75" x14ac:dyDescent="0.25">
      <c r="A30" s="19" t="s">
        <v>20</v>
      </c>
      <c r="B30" s="18">
        <v>31568.6</v>
      </c>
      <c r="C30" s="18">
        <v>10000</v>
      </c>
      <c r="D30" s="17">
        <v>21568.6</v>
      </c>
      <c r="E30" s="16"/>
      <c r="F30" s="16"/>
      <c r="G30" s="16"/>
      <c r="H30" s="16">
        <v>21568.6</v>
      </c>
      <c r="I30" s="21">
        <v>3133.5350992193589</v>
      </c>
      <c r="J30" s="14">
        <f t="shared" si="0"/>
        <v>0.14528226677760073</v>
      </c>
      <c r="K30" s="13">
        <f t="shared" si="1"/>
        <v>18435.064900780639</v>
      </c>
      <c r="L30" s="13">
        <f t="shared" si="2"/>
        <v>28435.064900780639</v>
      </c>
    </row>
    <row r="31" spans="1:12" ht="15.75" x14ac:dyDescent="0.25">
      <c r="A31" s="19" t="s">
        <v>19</v>
      </c>
      <c r="B31" s="18">
        <v>59250.3</v>
      </c>
      <c r="C31" s="18">
        <v>2031</v>
      </c>
      <c r="D31" s="17">
        <v>57219.3</v>
      </c>
      <c r="E31" s="16"/>
      <c r="F31" s="16"/>
      <c r="G31" s="16"/>
      <c r="H31" s="16">
        <v>57219.3</v>
      </c>
      <c r="I31" s="21">
        <v>8354.3674556474416</v>
      </c>
      <c r="J31" s="14">
        <f t="shared" si="0"/>
        <v>0.14600611079910872</v>
      </c>
      <c r="K31" s="13">
        <f t="shared" si="1"/>
        <v>48864.932544352559</v>
      </c>
      <c r="L31" s="13">
        <f t="shared" si="2"/>
        <v>50895.932544352559</v>
      </c>
    </row>
    <row r="32" spans="1:12" ht="15.75" x14ac:dyDescent="0.25">
      <c r="A32" s="19" t="s">
        <v>18</v>
      </c>
      <c r="B32" s="18">
        <v>68485.600000000006</v>
      </c>
      <c r="C32" s="18">
        <v>33000.000000000007</v>
      </c>
      <c r="D32" s="17">
        <v>35485.599999999999</v>
      </c>
      <c r="E32" s="16"/>
      <c r="F32" s="16"/>
      <c r="G32" s="16"/>
      <c r="H32" s="16">
        <v>35485.599999999999</v>
      </c>
      <c r="I32" s="21">
        <v>9887.1966672579474</v>
      </c>
      <c r="J32" s="14">
        <f t="shared" si="0"/>
        <v>0.27862560213883797</v>
      </c>
      <c r="K32" s="13">
        <f t="shared" si="1"/>
        <v>25598.403332742051</v>
      </c>
      <c r="L32" s="13">
        <f t="shared" si="2"/>
        <v>58598.403332742062</v>
      </c>
    </row>
    <row r="33" spans="1:13" ht="15.75" x14ac:dyDescent="0.25">
      <c r="A33" s="19" t="s">
        <v>17</v>
      </c>
      <c r="B33" s="18">
        <v>70254.7</v>
      </c>
      <c r="C33" s="18">
        <v>2534.5</v>
      </c>
      <c r="D33" s="17">
        <v>67720.2</v>
      </c>
      <c r="E33" s="16"/>
      <c r="F33" s="16"/>
      <c r="G33" s="16"/>
      <c r="H33" s="16">
        <v>67720.2</v>
      </c>
      <c r="I33" s="21">
        <v>19098.715519899797</v>
      </c>
      <c r="J33" s="14">
        <f t="shared" si="0"/>
        <v>0.28202390896512114</v>
      </c>
      <c r="K33" s="13">
        <f t="shared" si="1"/>
        <v>48621.484480100204</v>
      </c>
      <c r="L33" s="13">
        <f t="shared" si="2"/>
        <v>51155.984480100204</v>
      </c>
    </row>
    <row r="34" spans="1:13" ht="15.75" x14ac:dyDescent="0.25">
      <c r="A34" s="19" t="s">
        <v>16</v>
      </c>
      <c r="B34" s="18">
        <v>28685.7</v>
      </c>
      <c r="C34" s="18">
        <v>0</v>
      </c>
      <c r="D34" s="17">
        <v>28685.7</v>
      </c>
      <c r="E34" s="16"/>
      <c r="F34" s="16"/>
      <c r="G34" s="16"/>
      <c r="H34" s="16">
        <v>28685.7</v>
      </c>
      <c r="I34" s="21">
        <v>2996.0582684511055</v>
      </c>
      <c r="J34" s="14">
        <f t="shared" si="0"/>
        <v>0.10444431436050386</v>
      </c>
      <c r="K34" s="13">
        <f t="shared" si="1"/>
        <v>25689.641731548894</v>
      </c>
      <c r="L34" s="13">
        <f t="shared" si="2"/>
        <v>25689.641731548894</v>
      </c>
    </row>
    <row r="35" spans="1:13" ht="15.75" x14ac:dyDescent="0.25">
      <c r="A35" s="19" t="s">
        <v>15</v>
      </c>
      <c r="B35" s="18">
        <v>20048.5</v>
      </c>
      <c r="C35" s="18">
        <v>3067.2999999999993</v>
      </c>
      <c r="D35" s="17">
        <v>16981.2</v>
      </c>
      <c r="E35" s="16"/>
      <c r="F35" s="16"/>
      <c r="G35" s="16"/>
      <c r="H35" s="16">
        <v>16981.2</v>
      </c>
      <c r="I35" s="21">
        <v>2302.3892166353226</v>
      </c>
      <c r="J35" s="14">
        <f t="shared" si="0"/>
        <v>0.13558460041901177</v>
      </c>
      <c r="K35" s="13">
        <f t="shared" si="1"/>
        <v>14678.810783364679</v>
      </c>
      <c r="L35" s="13">
        <f t="shared" si="2"/>
        <v>17746.110783364678</v>
      </c>
    </row>
    <row r="36" spans="1:13" ht="15.75" x14ac:dyDescent="0.25">
      <c r="A36" s="19" t="s">
        <v>14</v>
      </c>
      <c r="B36" s="18">
        <v>44659.5</v>
      </c>
      <c r="C36" s="18">
        <v>16688.599999999999</v>
      </c>
      <c r="D36" s="17">
        <v>27970.9</v>
      </c>
      <c r="E36" s="16"/>
      <c r="F36" s="16"/>
      <c r="G36" s="16"/>
      <c r="H36" s="16">
        <v>27970.9</v>
      </c>
      <c r="I36" s="21">
        <v>5130.0406696475457</v>
      </c>
      <c r="J36" s="14">
        <f t="shared" si="0"/>
        <v>0.18340634980095546</v>
      </c>
      <c r="K36" s="13">
        <f t="shared" si="1"/>
        <v>22840.859330352454</v>
      </c>
      <c r="L36" s="13">
        <f t="shared" si="2"/>
        <v>39529.459330352453</v>
      </c>
    </row>
    <row r="37" spans="1:13" ht="15.75" x14ac:dyDescent="0.25">
      <c r="A37" s="19" t="s">
        <v>13</v>
      </c>
      <c r="B37" s="18">
        <v>54925.4</v>
      </c>
      <c r="C37" s="18">
        <v>5125.9000000000015</v>
      </c>
      <c r="D37" s="17">
        <v>49799.5</v>
      </c>
      <c r="E37" s="16"/>
      <c r="F37" s="16"/>
      <c r="G37" s="16"/>
      <c r="H37" s="16">
        <v>49799.5</v>
      </c>
      <c r="I37" s="21">
        <v>10217.869563876557</v>
      </c>
      <c r="J37" s="14">
        <f t="shared" si="0"/>
        <v>0.20518016373410489</v>
      </c>
      <c r="K37" s="13">
        <f t="shared" si="1"/>
        <v>39581.630436123443</v>
      </c>
      <c r="L37" s="13">
        <f t="shared" si="2"/>
        <v>44707.530436123445</v>
      </c>
    </row>
    <row r="38" spans="1:13" ht="15.75" x14ac:dyDescent="0.25">
      <c r="A38" s="19" t="s">
        <v>12</v>
      </c>
      <c r="B38" s="18">
        <v>32140.2</v>
      </c>
      <c r="C38" s="18">
        <v>5000</v>
      </c>
      <c r="D38" s="17">
        <v>27140.2</v>
      </c>
      <c r="E38" s="16"/>
      <c r="F38" s="16"/>
      <c r="G38" s="16"/>
      <c r="H38" s="16">
        <v>27140.2</v>
      </c>
      <c r="I38" s="21">
        <v>3799.3828465704828</v>
      </c>
      <c r="J38" s="14">
        <f t="shared" si="0"/>
        <v>0.13999096714727535</v>
      </c>
      <c r="K38" s="13">
        <f t="shared" si="1"/>
        <v>23340.817153429518</v>
      </c>
      <c r="L38" s="13">
        <f t="shared" si="2"/>
        <v>28340.817153429518</v>
      </c>
    </row>
    <row r="39" spans="1:13" ht="15.75" x14ac:dyDescent="0.25">
      <c r="A39" s="19" t="s">
        <v>11</v>
      </c>
      <c r="B39" s="18">
        <v>59548.6</v>
      </c>
      <c r="C39" s="18">
        <v>19505</v>
      </c>
      <c r="D39" s="17">
        <v>34143</v>
      </c>
      <c r="E39" s="16"/>
      <c r="F39" s="16"/>
      <c r="G39" s="16"/>
      <c r="H39" s="16">
        <v>34143</v>
      </c>
      <c r="I39" s="21">
        <v>5959.2910011642098</v>
      </c>
      <c r="J39" s="14">
        <f t="shared" si="0"/>
        <v>0.17453917351035966</v>
      </c>
      <c r="K39" s="13">
        <f t="shared" si="1"/>
        <v>28183.708998835791</v>
      </c>
      <c r="L39" s="13">
        <f t="shared" si="2"/>
        <v>47688.708998835791</v>
      </c>
    </row>
    <row r="40" spans="1:13" ht="15.75" x14ac:dyDescent="0.25">
      <c r="A40" s="19" t="s">
        <v>10</v>
      </c>
      <c r="B40" s="20">
        <v>52743</v>
      </c>
      <c r="C40" s="20">
        <v>52743</v>
      </c>
      <c r="D40" s="17">
        <v>0</v>
      </c>
      <c r="E40" s="16">
        <v>107100</v>
      </c>
      <c r="F40" s="16">
        <f>E40-G40</f>
        <v>85290.6</v>
      </c>
      <c r="G40" s="16">
        <v>21809.4</v>
      </c>
      <c r="H40" s="16">
        <v>21809.4</v>
      </c>
      <c r="I40" s="15">
        <v>19601.24485805081</v>
      </c>
      <c r="J40" s="14">
        <f t="shared" si="0"/>
        <v>0.89875213706249635</v>
      </c>
      <c r="K40" s="13">
        <f t="shared" si="1"/>
        <v>2208.1551419491916</v>
      </c>
      <c r="L40" s="13">
        <f t="shared" si="2"/>
        <v>140241.75514194919</v>
      </c>
    </row>
    <row r="41" spans="1:13" ht="15.75" x14ac:dyDescent="0.25">
      <c r="A41" s="19" t="s">
        <v>9</v>
      </c>
      <c r="B41" s="18">
        <v>12840.8</v>
      </c>
      <c r="C41" s="18">
        <v>18741.400000000001</v>
      </c>
      <c r="D41" s="17">
        <v>0</v>
      </c>
      <c r="E41" s="16">
        <v>76040</v>
      </c>
      <c r="F41" s="16">
        <f>E41-G41</f>
        <v>52807.1</v>
      </c>
      <c r="G41" s="16">
        <v>23232.9</v>
      </c>
      <c r="H41" s="16">
        <v>23232.9</v>
      </c>
      <c r="I41" s="15">
        <v>8697.5261741463291</v>
      </c>
      <c r="J41" s="14">
        <f t="shared" si="0"/>
        <v>0.37436248484460954</v>
      </c>
      <c r="K41" s="13">
        <f t="shared" si="1"/>
        <v>14535.373825853672</v>
      </c>
      <c r="L41" s="13">
        <f t="shared" si="2"/>
        <v>86083.873825853661</v>
      </c>
    </row>
    <row r="42" spans="1:13" ht="15.75" x14ac:dyDescent="0.25">
      <c r="A42" s="19" t="s">
        <v>8</v>
      </c>
      <c r="B42" s="18">
        <v>3104.5</v>
      </c>
      <c r="C42" s="18">
        <v>3104.5</v>
      </c>
      <c r="D42" s="17">
        <v>0</v>
      </c>
      <c r="E42" s="16">
        <v>54500</v>
      </c>
      <c r="F42" s="16">
        <f>E42-G42</f>
        <v>32242.9</v>
      </c>
      <c r="G42" s="16">
        <v>22257.1</v>
      </c>
      <c r="H42" s="16">
        <f>6257.1+20000-4000</f>
        <v>22257.1</v>
      </c>
      <c r="I42" s="15">
        <v>4743.5978556515156</v>
      </c>
      <c r="J42" s="14">
        <f t="shared" si="0"/>
        <v>0.21312740004993982</v>
      </c>
      <c r="K42" s="13">
        <f t="shared" si="1"/>
        <v>17513.502144348484</v>
      </c>
      <c r="L42" s="13">
        <f t="shared" si="2"/>
        <v>52860.902144348482</v>
      </c>
    </row>
    <row r="43" spans="1:13" ht="15.75" x14ac:dyDescent="0.25">
      <c r="A43" s="19" t="s">
        <v>7</v>
      </c>
      <c r="B43" s="18">
        <v>19270.7</v>
      </c>
      <c r="C43" s="18">
        <v>19270.7</v>
      </c>
      <c r="D43" s="17">
        <v>0</v>
      </c>
      <c r="E43" s="16">
        <v>52460</v>
      </c>
      <c r="F43" s="16">
        <f>E43-G43</f>
        <v>50962.1</v>
      </c>
      <c r="G43" s="16">
        <v>1497.9</v>
      </c>
      <c r="H43" s="16">
        <v>1497.9</v>
      </c>
      <c r="I43" s="15">
        <v>5848.9955980560208</v>
      </c>
      <c r="J43" s="14">
        <f t="shared" si="0"/>
        <v>3.9047971146645439</v>
      </c>
      <c r="K43" s="13">
        <f t="shared" si="1"/>
        <v>-4351.0955980560211</v>
      </c>
      <c r="L43" s="13">
        <f t="shared" si="2"/>
        <v>65881.704401943978</v>
      </c>
      <c r="M43" s="1" t="s">
        <v>6</v>
      </c>
    </row>
    <row r="44" spans="1:13" ht="15.75" x14ac:dyDescent="0.25">
      <c r="A44" s="19" t="s">
        <v>5</v>
      </c>
      <c r="B44" s="18">
        <v>653501.80000000005</v>
      </c>
      <c r="C44" s="18">
        <v>613501.79999999993</v>
      </c>
      <c r="D44" s="17">
        <v>0</v>
      </c>
      <c r="E44" s="16">
        <v>800000</v>
      </c>
      <c r="F44" s="16">
        <f>E44-G44</f>
        <v>420922.9</v>
      </c>
      <c r="G44" s="16">
        <v>379077.1</v>
      </c>
      <c r="H44" s="16">
        <f>379077.1</f>
        <v>379077.1</v>
      </c>
      <c r="I44" s="15">
        <v>344365.5653683673</v>
      </c>
      <c r="J44" s="14">
        <f t="shared" si="0"/>
        <v>0.90843146517784201</v>
      </c>
      <c r="K44" s="13">
        <f t="shared" si="1"/>
        <v>34711.534631632676</v>
      </c>
      <c r="L44" s="13">
        <f t="shared" si="2"/>
        <v>1069136.2346316325</v>
      </c>
    </row>
    <row r="45" spans="1:13" s="6" customFormat="1" ht="15.75" x14ac:dyDescent="0.25">
      <c r="A45" s="12" t="s">
        <v>4</v>
      </c>
      <c r="B45" s="11">
        <f t="shared" ref="B45:I45" si="3">SUM(B10:B44)</f>
        <v>2333284.9000000004</v>
      </c>
      <c r="C45" s="10">
        <f t="shared" si="3"/>
        <v>1213559.2999999998</v>
      </c>
      <c r="D45" s="10">
        <f t="shared" si="3"/>
        <v>1121725.5999999999</v>
      </c>
      <c r="E45" s="10">
        <f t="shared" si="3"/>
        <v>1090100</v>
      </c>
      <c r="F45" s="10">
        <f t="shared" si="3"/>
        <v>642225.60000000009</v>
      </c>
      <c r="G45" s="10">
        <f t="shared" si="3"/>
        <v>447874.39999999997</v>
      </c>
      <c r="H45" s="10">
        <f t="shared" si="3"/>
        <v>1569599.9999999995</v>
      </c>
      <c r="I45" s="9">
        <f t="shared" si="3"/>
        <v>692886.31079152413</v>
      </c>
      <c r="J45" s="8">
        <f t="shared" si="0"/>
        <v>0.44144132950530346</v>
      </c>
      <c r="K45" s="7">
        <f>SUM(K10:K44)</f>
        <v>876713.68920847611</v>
      </c>
      <c r="L45" s="7">
        <f>SUM(L10:L44)</f>
        <v>2732498.5892084762</v>
      </c>
    </row>
    <row r="47" spans="1:13" s="3" customFormat="1" ht="15.75" x14ac:dyDescent="0.25">
      <c r="A47" s="3" t="s">
        <v>3</v>
      </c>
      <c r="E47" s="5"/>
      <c r="F47" s="5"/>
      <c r="G47" s="5"/>
      <c r="H47" s="5"/>
      <c r="I47" s="4"/>
    </row>
    <row r="48" spans="1:13" s="3" customFormat="1" ht="15.75" x14ac:dyDescent="0.25">
      <c r="I48" s="4"/>
    </row>
    <row r="49" spans="1:13" x14ac:dyDescent="0.25">
      <c r="A49" s="1" t="s">
        <v>61</v>
      </c>
    </row>
    <row r="51" spans="1:13" x14ac:dyDescent="0.25">
      <c r="A51" s="1" t="s">
        <v>2</v>
      </c>
    </row>
    <row r="52" spans="1:13" x14ac:dyDescent="0.25">
      <c r="A52" s="1" t="s">
        <v>1</v>
      </c>
    </row>
    <row r="54" spans="1:13" ht="21" customHeight="1" x14ac:dyDescent="0.25">
      <c r="A54" s="38" t="s">
        <v>0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</row>
  </sheetData>
  <mergeCells count="9">
    <mergeCell ref="A54:M54"/>
    <mergeCell ref="L7:L8"/>
    <mergeCell ref="K2:L2"/>
    <mergeCell ref="A4:L4"/>
    <mergeCell ref="K7:K8"/>
    <mergeCell ref="B7:D7"/>
    <mergeCell ref="E7:G7"/>
    <mergeCell ref="H7:H8"/>
    <mergeCell ref="I7:J7"/>
  </mergeCells>
  <printOptions horizontalCentered="1"/>
  <pageMargins left="0.19685039370078741" right="0.19685039370078741" top="0.39370078740157483" bottom="0.31496062992125984" header="0.31496062992125984" footer="0.15748031496062992"/>
  <pageSetup paperSize="9" scale="6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ТН и субс</vt:lpstr>
      <vt:lpstr>Лист1</vt:lpstr>
      <vt:lpstr>'ТН и субс'!Заголовки_для_печати</vt:lpstr>
      <vt:lpstr>'ТН и субс'!Область_печати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2019-08-21T03:47:32Z</dcterms:modified>
</cp:coreProperties>
</file>